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de\Documents\Maison Caussols 2018\AstroLab\"/>
    </mc:Choice>
  </mc:AlternateContent>
  <xr:revisionPtr revIDLastSave="0" documentId="8_{4C7E598B-C21B-4A36-82A5-34FAA1A9B859}" xr6:coauthVersionLast="40" xr6:coauthVersionMax="40" xr10:uidLastSave="{00000000-0000-0000-0000-000000000000}"/>
  <bookViews>
    <workbookView xWindow="0" yWindow="0" windowWidth="46080" windowHeight="20568" xr2:uid="{1182EDB2-4066-43F3-A968-5EDF93E1A50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  <c r="B56" i="1"/>
  <c r="B43" i="1"/>
  <c r="B42" i="1"/>
  <c r="B52" i="1" l="1"/>
  <c r="B51" i="1"/>
  <c r="B40" i="1"/>
  <c r="C33" i="1" l="1"/>
  <c r="C32" i="1"/>
  <c r="B32" i="1"/>
  <c r="B33" i="1"/>
  <c r="B28" i="1"/>
  <c r="C22" i="1"/>
  <c r="B22" i="1"/>
  <c r="B30" i="1"/>
  <c r="B29" i="1"/>
  <c r="B27" i="1"/>
  <c r="B21" i="1"/>
  <c r="C21" i="1"/>
  <c r="B12" i="1"/>
  <c r="B10" i="1"/>
  <c r="B9" i="1"/>
  <c r="B4" i="1"/>
</calcChain>
</file>

<file path=xl/sharedStrings.xml><?xml version="1.0" encoding="utf-8"?>
<sst xmlns="http://schemas.openxmlformats.org/spreadsheetml/2006/main" count="87" uniqueCount="64">
  <si>
    <t>Poids au mètre poutres</t>
  </si>
  <si>
    <t>Entraxe poutres</t>
  </si>
  <si>
    <t>Poids au m² couverture supérieure</t>
  </si>
  <si>
    <t>Poids au m3 isolant</t>
  </si>
  <si>
    <t>Epaisseur isolant</t>
  </si>
  <si>
    <t>Poids au m² doublage intérieur</t>
  </si>
  <si>
    <t>Poids au m² poutres</t>
  </si>
  <si>
    <t>Poids au m² charpente</t>
  </si>
  <si>
    <t>kg</t>
  </si>
  <si>
    <t>m</t>
  </si>
  <si>
    <t>kg/m</t>
  </si>
  <si>
    <t>kg/m²</t>
  </si>
  <si>
    <t>kg/m3</t>
  </si>
  <si>
    <t>Poids au m² isolant</t>
  </si>
  <si>
    <t>Effort total sur la poutre</t>
  </si>
  <si>
    <t>Neige</t>
  </si>
  <si>
    <t>Vent</t>
  </si>
  <si>
    <t>Chargement (kg/m²)</t>
  </si>
  <si>
    <t>Effort sur l'appui 1</t>
  </si>
  <si>
    <t>Effort sur l'appui 2</t>
  </si>
  <si>
    <t>Distance du point d'inflexion au départ de poutre</t>
  </si>
  <si>
    <t>Position appui 1</t>
  </si>
  <si>
    <t>Position appui 2</t>
  </si>
  <si>
    <t>Effort linéique sur la poutre</t>
  </si>
  <si>
    <t>Distance entre appuis</t>
  </si>
  <si>
    <t>Longueur poutre entre appuis (L)</t>
  </si>
  <si>
    <t>L</t>
  </si>
  <si>
    <t>A1</t>
  </si>
  <si>
    <t>A2</t>
  </si>
  <si>
    <t>Distance d1 à l'extrémité de l'appui A1</t>
  </si>
  <si>
    <t>Distance d2 à l'extrémité de l'appui A2</t>
  </si>
  <si>
    <t>Diamètre nominal vis de fixation</t>
  </si>
  <si>
    <t>La = Longueur filetée et ancrée</t>
  </si>
  <si>
    <t>Longueur filetée et ancrée de la vis de fixation (La)</t>
  </si>
  <si>
    <t>Diamètre approximatif corps de vis</t>
  </si>
  <si>
    <t>mm</t>
  </si>
  <si>
    <t>Tenue à l'arrachement théorique maximale</t>
  </si>
  <si>
    <t>Densité du bois</t>
  </si>
  <si>
    <t>kg/dm3</t>
  </si>
  <si>
    <t>Tenue à la rupture du corps de vis en traction</t>
  </si>
  <si>
    <t>H poutre</t>
  </si>
  <si>
    <t xml:space="preserve">Em </t>
  </si>
  <si>
    <t>Largeur de la membrure poutre en I (Bm)</t>
  </si>
  <si>
    <t>Bm</t>
  </si>
  <si>
    <t>Epaisseur membrure (Em)</t>
  </si>
  <si>
    <t>Hauteur poutre (Hpoutre)</t>
  </si>
  <si>
    <t>Hauteur âme</t>
  </si>
  <si>
    <t>Danc</t>
  </si>
  <si>
    <t>Résistance au cisaillement de l'âme</t>
  </si>
  <si>
    <t>Mpa</t>
  </si>
  <si>
    <t>Largeur du 1/2 cône de répartition de contrainte (Lrep)</t>
  </si>
  <si>
    <t>Tenue à l'arrachement théorique de l'âme en bout de poutre</t>
  </si>
  <si>
    <t>Kg</t>
  </si>
  <si>
    <t>Lcs</t>
  </si>
  <si>
    <t>Lca</t>
  </si>
  <si>
    <t>Profondeur de collage âme-membrure (Lca)</t>
  </si>
  <si>
    <t>Longueur d'appui de la poutre sur le support (Lcs)</t>
  </si>
  <si>
    <t xml:space="preserve">Résistance à la délamination du bois </t>
  </si>
  <si>
    <t>Taux d'encollage effectif de la surface d'appui</t>
  </si>
  <si>
    <t>Force d'arrachement théorique du collage poutre/support</t>
  </si>
  <si>
    <t>Copyright 2022 : astrolab-caussols.org</t>
  </si>
  <si>
    <t>Tous droits réservés</t>
  </si>
  <si>
    <t>Usage aux risques et périls de l'utilisateur</t>
  </si>
  <si>
    <t>Astrolab Caussols décline toute responsabilité en cas d'usage de ce fichier à toutes fins pouvant mettre la sécurité de biens ou personnes en jeu.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</si>
</sst>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99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26">
    <xf numFmtId="0" fontId="0" fillId="0" borderId="0" xfId="0"/>
    <xf numFmtId="0" fontId="3" fillId="3" borderId="1" xfId="3"/>
    <xf numFmtId="0" fontId="1" fillId="2" borderId="1" xfId="1"/>
    <xf numFmtId="0" fontId="5" fillId="0" borderId="0" xfId="0" applyFont="1"/>
    <xf numFmtId="0" fontId="5" fillId="4" borderId="0" xfId="0" applyFont="1" applyFill="1"/>
    <xf numFmtId="0" fontId="4" fillId="5" borderId="0" xfId="0" applyFont="1" applyFill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/>
    </xf>
    <xf numFmtId="164" fontId="2" fillId="3" borderId="2" xfId="2" applyNumberFormat="1"/>
    <xf numFmtId="164" fontId="3" fillId="3" borderId="1" xfId="3" applyNumberFormat="1"/>
    <xf numFmtId="9" fontId="0" fillId="0" borderId="0" xfId="0" applyNumberFormat="1"/>
    <xf numFmtId="0" fontId="5" fillId="9" borderId="3" xfId="0" applyFont="1" applyFill="1" applyBorder="1"/>
    <xf numFmtId="0" fontId="5" fillId="9" borderId="4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0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</cellXfs>
  <cellStyles count="4">
    <cellStyle name="Calcul" xfId="3" builtinId="22"/>
    <cellStyle name="Entrée" xfId="1" builtinId="20"/>
    <cellStyle name="Normal" xfId="0" builtinId="0"/>
    <cellStyle name="Sortie" xfId="2" builtinId="21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777240</xdr:colOff>
      <xdr:row>5</xdr:row>
      <xdr:rowOff>121920</xdr:rowOff>
    </xdr:from>
    <xdr:to>
      <xdr:col>13</xdr:col>
      <xdr:colOff>525780</xdr:colOff>
      <xdr:row>5</xdr:row>
      <xdr:rowOff>121920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74530979-1C51-4163-8D35-C646FE649200}"/>
            </a:ext>
          </a:extLst>
        </xdr:cNvPr>
        <xdr:cNvCxnSpPr/>
      </xdr:nvCxnSpPr>
      <xdr:spPr>
        <a:xfrm>
          <a:off x="11521440" y="1036320"/>
          <a:ext cx="1333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373380</xdr:colOff>
      <xdr:row>5</xdr:row>
      <xdr:rowOff>91440</xdr:rowOff>
    </xdr:from>
    <xdr:to>
      <xdr:col>27</xdr:col>
      <xdr:colOff>0</xdr:colOff>
      <xdr:row>5</xdr:row>
      <xdr:rowOff>91440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AC67A88E-DD92-4801-818F-F9A07109128F}"/>
            </a:ext>
          </a:extLst>
        </xdr:cNvPr>
        <xdr:cNvCxnSpPr/>
      </xdr:nvCxnSpPr>
      <xdr:spPr>
        <a:xfrm>
          <a:off x="21419820" y="1005840"/>
          <a:ext cx="20040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541020</xdr:colOff>
      <xdr:row>5</xdr:row>
      <xdr:rowOff>60960</xdr:rowOff>
    </xdr:from>
    <xdr:ext cx="330283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F0C05D87-1512-4964-B60F-A47A152C822D}"/>
            </a:ext>
          </a:extLst>
        </xdr:cNvPr>
        <xdr:cNvSpPr txBox="1"/>
      </xdr:nvSpPr>
      <xdr:spPr>
        <a:xfrm>
          <a:off x="12077700" y="975360"/>
          <a:ext cx="3302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d1</a:t>
          </a:r>
        </a:p>
      </xdr:txBody>
    </xdr:sp>
    <xdr:clientData/>
  </xdr:oneCellAnchor>
  <xdr:oneCellAnchor>
    <xdr:from>
      <xdr:col>25</xdr:col>
      <xdr:colOff>350520</xdr:colOff>
      <xdr:row>5</xdr:row>
      <xdr:rowOff>7620</xdr:rowOff>
    </xdr:from>
    <xdr:ext cx="330283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24B1368F-B23A-4D87-873B-B84ECE0070C6}"/>
            </a:ext>
          </a:extLst>
        </xdr:cNvPr>
        <xdr:cNvSpPr txBox="1"/>
      </xdr:nvSpPr>
      <xdr:spPr>
        <a:xfrm>
          <a:off x="22189440" y="922020"/>
          <a:ext cx="3302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d2</a:t>
          </a:r>
        </a:p>
      </xdr:txBody>
    </xdr:sp>
    <xdr:clientData/>
  </xdr:oneCellAnchor>
  <xdr:twoCellAnchor>
    <xdr:from>
      <xdr:col>12</xdr:col>
      <xdr:colOff>22860</xdr:colOff>
      <xdr:row>1</xdr:row>
      <xdr:rowOff>99060</xdr:rowOff>
    </xdr:from>
    <xdr:to>
      <xdr:col>27</xdr:col>
      <xdr:colOff>7620</xdr:colOff>
      <xdr:row>1</xdr:row>
      <xdr:rowOff>99060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1C58ABA-BCD8-40EE-8813-8E275691FB1F}"/>
            </a:ext>
          </a:extLst>
        </xdr:cNvPr>
        <xdr:cNvCxnSpPr/>
      </xdr:nvCxnSpPr>
      <xdr:spPr>
        <a:xfrm>
          <a:off x="11559540" y="281940"/>
          <a:ext cx="118719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297180</xdr:colOff>
      <xdr:row>38</xdr:row>
      <xdr:rowOff>15240</xdr:rowOff>
    </xdr:from>
    <xdr:to>
      <xdr:col>11</xdr:col>
      <xdr:colOff>563880</xdr:colOff>
      <xdr:row>43</xdr:row>
      <xdr:rowOff>121920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5BD957A-143C-4150-8715-70AE0EAE7D3A}"/>
            </a:ext>
          </a:extLst>
        </xdr:cNvPr>
        <xdr:cNvSpPr/>
      </xdr:nvSpPr>
      <xdr:spPr>
        <a:xfrm>
          <a:off x="10698480" y="6964680"/>
          <a:ext cx="266700" cy="10210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corps</a:t>
          </a:r>
        </a:p>
      </xdr:txBody>
    </xdr:sp>
    <xdr:clientData/>
  </xdr:twoCellAnchor>
  <xdr:twoCellAnchor>
    <xdr:from>
      <xdr:col>11</xdr:col>
      <xdr:colOff>99060</xdr:colOff>
      <xdr:row>37</xdr:row>
      <xdr:rowOff>30480</xdr:rowOff>
    </xdr:from>
    <xdr:to>
      <xdr:col>11</xdr:col>
      <xdr:colOff>731520</xdr:colOff>
      <xdr:row>38</xdr:row>
      <xdr:rowOff>15240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6128BCE-5BA3-4CC4-A16F-A9C36EA2ABBB}"/>
            </a:ext>
          </a:extLst>
        </xdr:cNvPr>
        <xdr:cNvSpPr/>
      </xdr:nvSpPr>
      <xdr:spPr>
        <a:xfrm>
          <a:off x="10500360" y="6797040"/>
          <a:ext cx="632460" cy="1676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tête</a:t>
          </a:r>
        </a:p>
      </xdr:txBody>
    </xdr:sp>
    <xdr:clientData/>
  </xdr:twoCellAnchor>
  <xdr:twoCellAnchor>
    <xdr:from>
      <xdr:col>11</xdr:col>
      <xdr:colOff>220980</xdr:colOff>
      <xdr:row>42</xdr:row>
      <xdr:rowOff>167640</xdr:rowOff>
    </xdr:from>
    <xdr:to>
      <xdr:col>11</xdr:col>
      <xdr:colOff>632460</xdr:colOff>
      <xdr:row>48</xdr:row>
      <xdr:rowOff>22860</xdr:rowOff>
    </xdr:to>
    <xdr:sp macro="" textlink="">
      <xdr:nvSpPr>
        <xdr:cNvPr id="2" name="Flèche : pentagone 1">
          <a:extLst>
            <a:ext uri="{FF2B5EF4-FFF2-40B4-BE49-F238E27FC236}">
              <a16:creationId xmlns:a16="http://schemas.microsoft.com/office/drawing/2014/main" id="{52101D12-CCC9-44F7-8471-868D66D716AB}"/>
            </a:ext>
          </a:extLst>
        </xdr:cNvPr>
        <xdr:cNvSpPr/>
      </xdr:nvSpPr>
      <xdr:spPr>
        <a:xfrm rot="5400000">
          <a:off x="10260330" y="7936230"/>
          <a:ext cx="952500" cy="41148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Filets</a:t>
          </a:r>
        </a:p>
      </xdr:txBody>
    </xdr:sp>
    <xdr:clientData/>
  </xdr:twoCellAnchor>
  <xdr:twoCellAnchor>
    <xdr:from>
      <xdr:col>9</xdr:col>
      <xdr:colOff>274320</xdr:colOff>
      <xdr:row>38</xdr:row>
      <xdr:rowOff>15240</xdr:rowOff>
    </xdr:from>
    <xdr:to>
      <xdr:col>9</xdr:col>
      <xdr:colOff>541020</xdr:colOff>
      <xdr:row>43</xdr:row>
      <xdr:rowOff>121920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D97ABADA-8A0B-4C6F-AEA5-91B3D1481E90}"/>
            </a:ext>
          </a:extLst>
        </xdr:cNvPr>
        <xdr:cNvSpPr/>
      </xdr:nvSpPr>
      <xdr:spPr>
        <a:xfrm>
          <a:off x="9525000" y="6964680"/>
          <a:ext cx="266700" cy="10210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76200</xdr:colOff>
      <xdr:row>37</xdr:row>
      <xdr:rowOff>15240</xdr:rowOff>
    </xdr:from>
    <xdr:to>
      <xdr:col>9</xdr:col>
      <xdr:colOff>708660</xdr:colOff>
      <xdr:row>38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256AF84-C77E-4B0E-B691-D9D08CB76E8D}"/>
            </a:ext>
          </a:extLst>
        </xdr:cNvPr>
        <xdr:cNvSpPr/>
      </xdr:nvSpPr>
      <xdr:spPr>
        <a:xfrm>
          <a:off x="9326880" y="6781800"/>
          <a:ext cx="632460" cy="1676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198120</xdr:colOff>
      <xdr:row>42</xdr:row>
      <xdr:rowOff>167640</xdr:rowOff>
    </xdr:from>
    <xdr:to>
      <xdr:col>9</xdr:col>
      <xdr:colOff>609600</xdr:colOff>
      <xdr:row>48</xdr:row>
      <xdr:rowOff>22860</xdr:rowOff>
    </xdr:to>
    <xdr:sp macro="" textlink="">
      <xdr:nvSpPr>
        <xdr:cNvPr id="12" name="Flèche : pentagone 11">
          <a:extLst>
            <a:ext uri="{FF2B5EF4-FFF2-40B4-BE49-F238E27FC236}">
              <a16:creationId xmlns:a16="http://schemas.microsoft.com/office/drawing/2014/main" id="{DAFD478D-6FBA-494B-9941-DB0A2D91D7CE}"/>
            </a:ext>
          </a:extLst>
        </xdr:cNvPr>
        <xdr:cNvSpPr/>
      </xdr:nvSpPr>
      <xdr:spPr>
        <a:xfrm rot="5400000">
          <a:off x="9086850" y="7936230"/>
          <a:ext cx="952500" cy="41148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137160</xdr:colOff>
      <xdr:row>43</xdr:row>
      <xdr:rowOff>22860</xdr:rowOff>
    </xdr:from>
    <xdr:to>
      <xdr:col>16</xdr:col>
      <xdr:colOff>137160</xdr:colOff>
      <xdr:row>47</xdr:row>
      <xdr:rowOff>30480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80681131-EBB2-4DB3-86D0-45A165A7C970}"/>
            </a:ext>
          </a:extLst>
        </xdr:cNvPr>
        <xdr:cNvCxnSpPr/>
      </xdr:nvCxnSpPr>
      <xdr:spPr>
        <a:xfrm>
          <a:off x="14409420" y="7703820"/>
          <a:ext cx="0" cy="7391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297180</xdr:colOff>
      <xdr:row>20</xdr:row>
      <xdr:rowOff>15240</xdr:rowOff>
    </xdr:from>
    <xdr:to>
      <xdr:col>10</xdr:col>
      <xdr:colOff>297180</xdr:colOff>
      <xdr:row>22</xdr:row>
      <xdr:rowOff>15240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AA5EB60F-80E7-4599-8C6B-75CEA167E228}"/>
            </a:ext>
          </a:extLst>
        </xdr:cNvPr>
        <xdr:cNvCxnSpPr/>
      </xdr:nvCxnSpPr>
      <xdr:spPr>
        <a:xfrm>
          <a:off x="10340340" y="3672840"/>
          <a:ext cx="0" cy="3657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556260</xdr:colOff>
      <xdr:row>17</xdr:row>
      <xdr:rowOff>22860</xdr:rowOff>
    </xdr:from>
    <xdr:to>
      <xdr:col>8</xdr:col>
      <xdr:colOff>556260</xdr:colOff>
      <xdr:row>42</xdr:row>
      <xdr:rowOff>175260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1576AACA-6A4A-466A-8025-17C479B48EA8}"/>
            </a:ext>
          </a:extLst>
        </xdr:cNvPr>
        <xdr:cNvCxnSpPr/>
      </xdr:nvCxnSpPr>
      <xdr:spPr>
        <a:xfrm>
          <a:off x="9014460" y="3131820"/>
          <a:ext cx="0" cy="47244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68580</xdr:rowOff>
    </xdr:from>
    <xdr:to>
      <xdr:col>12</xdr:col>
      <xdr:colOff>0</xdr:colOff>
      <xdr:row>16</xdr:row>
      <xdr:rowOff>68580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B7F8B1B2-14E2-4876-94A9-167D4FE44D42}"/>
            </a:ext>
          </a:extLst>
        </xdr:cNvPr>
        <xdr:cNvCxnSpPr/>
      </xdr:nvCxnSpPr>
      <xdr:spPr>
        <a:xfrm>
          <a:off x="9250680" y="2994660"/>
          <a:ext cx="1943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17</xdr:row>
      <xdr:rowOff>30480</xdr:rowOff>
    </xdr:from>
    <xdr:to>
      <xdr:col>12</xdr:col>
      <xdr:colOff>152400</xdr:colOff>
      <xdr:row>21</xdr:row>
      <xdr:rowOff>167640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CDE194CD-E1FA-4DF3-82F5-738DCFC7AB30}"/>
            </a:ext>
          </a:extLst>
        </xdr:cNvPr>
        <xdr:cNvCxnSpPr/>
      </xdr:nvCxnSpPr>
      <xdr:spPr>
        <a:xfrm>
          <a:off x="11346180" y="3139440"/>
          <a:ext cx="0" cy="8686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655320</xdr:colOff>
      <xdr:row>38</xdr:row>
      <xdr:rowOff>15240</xdr:rowOff>
    </xdr:from>
    <xdr:to>
      <xdr:col>22</xdr:col>
      <xdr:colOff>129540</xdr:colOff>
      <xdr:row>43</xdr:row>
      <xdr:rowOff>121920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6605FBCD-09D3-4D1D-B0BB-8EB9EB2BD7EC}"/>
            </a:ext>
          </a:extLst>
        </xdr:cNvPr>
        <xdr:cNvSpPr/>
      </xdr:nvSpPr>
      <xdr:spPr>
        <a:xfrm>
          <a:off x="18501360" y="6964680"/>
          <a:ext cx="266700" cy="10210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2630</xdr:colOff>
      <xdr:row>21</xdr:row>
      <xdr:rowOff>175260</xdr:rowOff>
    </xdr:from>
    <xdr:to>
      <xdr:col>24</xdr:col>
      <xdr:colOff>340269</xdr:colOff>
      <xdr:row>38</xdr:row>
      <xdr:rowOff>10251</xdr:rowOff>
    </xdr:to>
    <xdr:sp macro="" textlink="">
      <xdr:nvSpPr>
        <xdr:cNvPr id="26" name="Triangle rectangle 25">
          <a:extLst>
            <a:ext uri="{FF2B5EF4-FFF2-40B4-BE49-F238E27FC236}">
              <a16:creationId xmlns:a16="http://schemas.microsoft.com/office/drawing/2014/main" id="{0CBE8BA2-1F38-4999-BD0E-53BF2187EE04}"/>
            </a:ext>
          </a:extLst>
        </xdr:cNvPr>
        <xdr:cNvSpPr/>
      </xdr:nvSpPr>
      <xdr:spPr>
        <a:xfrm>
          <a:off x="18008690" y="4015740"/>
          <a:ext cx="2715079" cy="2943951"/>
        </a:xfrm>
        <a:prstGeom prst="rtTriangl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fr-FR" sz="1100" b="0">
              <a:solidFill>
                <a:sysClr val="windowText" lastClr="000000"/>
              </a:solidFill>
            </a:rPr>
            <a:t>Lrep</a:t>
          </a:r>
        </a:p>
      </xdr:txBody>
    </xdr:sp>
    <xdr:clientData/>
  </xdr:twoCellAnchor>
  <xdr:twoCellAnchor>
    <xdr:from>
      <xdr:col>21</xdr:col>
      <xdr:colOff>457200</xdr:colOff>
      <xdr:row>37</xdr:row>
      <xdr:rowOff>15240</xdr:rowOff>
    </xdr:from>
    <xdr:to>
      <xdr:col>22</xdr:col>
      <xdr:colOff>297180</xdr:colOff>
      <xdr:row>38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F2D92C25-D2FC-4F74-B9C7-527CB7409112}"/>
            </a:ext>
          </a:extLst>
        </xdr:cNvPr>
        <xdr:cNvSpPr/>
      </xdr:nvSpPr>
      <xdr:spPr>
        <a:xfrm>
          <a:off x="18303240" y="6781800"/>
          <a:ext cx="632460" cy="1676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579120</xdr:colOff>
      <xdr:row>42</xdr:row>
      <xdr:rowOff>167640</xdr:rowOff>
    </xdr:from>
    <xdr:to>
      <xdr:col>22</xdr:col>
      <xdr:colOff>198120</xdr:colOff>
      <xdr:row>48</xdr:row>
      <xdr:rowOff>22860</xdr:rowOff>
    </xdr:to>
    <xdr:sp macro="" textlink="">
      <xdr:nvSpPr>
        <xdr:cNvPr id="25" name="Flèche : pentagone 24">
          <a:extLst>
            <a:ext uri="{FF2B5EF4-FFF2-40B4-BE49-F238E27FC236}">
              <a16:creationId xmlns:a16="http://schemas.microsoft.com/office/drawing/2014/main" id="{E99655BA-A010-407F-9C1F-658734EA2C20}"/>
            </a:ext>
          </a:extLst>
        </xdr:cNvPr>
        <xdr:cNvSpPr/>
      </xdr:nvSpPr>
      <xdr:spPr>
        <a:xfrm rot="5400000">
          <a:off x="18154650" y="8119110"/>
          <a:ext cx="952500" cy="41148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22860</xdr:colOff>
      <xdr:row>48</xdr:row>
      <xdr:rowOff>121920</xdr:rowOff>
    </xdr:from>
    <xdr:to>
      <xdr:col>22</xdr:col>
      <xdr:colOff>15240</xdr:colOff>
      <xdr:row>48</xdr:row>
      <xdr:rowOff>121920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878017E3-65CB-4896-9926-AF1A30730F89}"/>
            </a:ext>
          </a:extLst>
        </xdr:cNvPr>
        <xdr:cNvCxnSpPr/>
      </xdr:nvCxnSpPr>
      <xdr:spPr>
        <a:xfrm>
          <a:off x="17868900" y="8900160"/>
          <a:ext cx="78486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7620</xdr:colOff>
      <xdr:row>37</xdr:row>
      <xdr:rowOff>30480</xdr:rowOff>
    </xdr:from>
    <xdr:to>
      <xdr:col>24</xdr:col>
      <xdr:colOff>373380</xdr:colOff>
      <xdr:row>37</xdr:row>
      <xdr:rowOff>30480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47A94B28-78BC-45F2-A571-9418683DE79C}"/>
            </a:ext>
          </a:extLst>
        </xdr:cNvPr>
        <xdr:cNvCxnSpPr/>
      </xdr:nvCxnSpPr>
      <xdr:spPr>
        <a:xfrm>
          <a:off x="18013680" y="6797040"/>
          <a:ext cx="27432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53340</xdr:colOff>
      <xdr:row>41</xdr:row>
      <xdr:rowOff>68580</xdr:rowOff>
    </xdr:from>
    <xdr:to>
      <xdr:col>22</xdr:col>
      <xdr:colOff>754380</xdr:colOff>
      <xdr:row>41</xdr:row>
      <xdr:rowOff>68580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4C42D99C-5340-429B-8908-54F3C77E419E}"/>
            </a:ext>
          </a:extLst>
        </xdr:cNvPr>
        <xdr:cNvCxnSpPr/>
      </xdr:nvCxnSpPr>
      <xdr:spPr>
        <a:xfrm>
          <a:off x="18592800" y="7566660"/>
          <a:ext cx="149352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482013</xdr:colOff>
      <xdr:row>4</xdr:row>
      <xdr:rowOff>22860</xdr:rowOff>
    </xdr:from>
    <xdr:to>
      <xdr:col>20</xdr:col>
      <xdr:colOff>556260</xdr:colOff>
      <xdr:row>9</xdr:row>
      <xdr:rowOff>86868</xdr:rowOff>
    </xdr:to>
    <xdr:sp macro="" textlink="">
      <xdr:nvSpPr>
        <xdr:cNvPr id="27" name="Flèche : haut 26">
          <a:extLst>
            <a:ext uri="{FF2B5EF4-FFF2-40B4-BE49-F238E27FC236}">
              <a16:creationId xmlns:a16="http://schemas.microsoft.com/office/drawing/2014/main" id="{65093948-2083-4410-87F6-99EDE8501F41}"/>
            </a:ext>
          </a:extLst>
        </xdr:cNvPr>
        <xdr:cNvSpPr/>
      </xdr:nvSpPr>
      <xdr:spPr>
        <a:xfrm>
          <a:off x="15851553" y="2255520"/>
          <a:ext cx="2451687" cy="9784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Vent : </a:t>
          </a:r>
        </a:p>
        <a:p>
          <a:pPr algn="ctr"/>
          <a:r>
            <a:rPr lang="fr-FR"/>
            <a:t>-250kg/m²</a:t>
          </a:r>
        </a:p>
      </xdr:txBody>
    </xdr:sp>
    <xdr:clientData/>
  </xdr:twoCellAnchor>
  <xdr:twoCellAnchor>
    <xdr:from>
      <xdr:col>18</xdr:col>
      <xdr:colOff>0</xdr:colOff>
      <xdr:row>0</xdr:row>
      <xdr:rowOff>114300</xdr:rowOff>
    </xdr:from>
    <xdr:to>
      <xdr:col>20</xdr:col>
      <xdr:colOff>224133</xdr:colOff>
      <xdr:row>2</xdr:row>
      <xdr:rowOff>177614</xdr:rowOff>
    </xdr:to>
    <xdr:sp macro="" textlink="">
      <xdr:nvSpPr>
        <xdr:cNvPr id="29" name="Flèche : bas 28">
          <a:extLst>
            <a:ext uri="{FF2B5EF4-FFF2-40B4-BE49-F238E27FC236}">
              <a16:creationId xmlns:a16="http://schemas.microsoft.com/office/drawing/2014/main" id="{0DA9A42D-E0A5-48DF-84FB-D74AD7F28376}"/>
            </a:ext>
          </a:extLst>
        </xdr:cNvPr>
        <xdr:cNvSpPr/>
      </xdr:nvSpPr>
      <xdr:spPr>
        <a:xfrm>
          <a:off x="16162020" y="114300"/>
          <a:ext cx="1809093" cy="99295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Neige : 225kg/m²</a:t>
          </a:r>
        </a:p>
      </xdr:txBody>
    </xdr:sp>
    <xdr:clientData/>
  </xdr:twoCellAnchor>
  <xdr:twoCellAnchor>
    <xdr:from>
      <xdr:col>20</xdr:col>
      <xdr:colOff>303055</xdr:colOff>
      <xdr:row>0</xdr:row>
      <xdr:rowOff>60961</xdr:rowOff>
    </xdr:from>
    <xdr:to>
      <xdr:col>23</xdr:col>
      <xdr:colOff>290725</xdr:colOff>
      <xdr:row>2</xdr:row>
      <xdr:rowOff>145363</xdr:rowOff>
    </xdr:to>
    <xdr:sp macro="" textlink="">
      <xdr:nvSpPr>
        <xdr:cNvPr id="30" name="Flèche : bas 29">
          <a:extLst>
            <a:ext uri="{FF2B5EF4-FFF2-40B4-BE49-F238E27FC236}">
              <a16:creationId xmlns:a16="http://schemas.microsoft.com/office/drawing/2014/main" id="{DE210E51-6821-4751-9DE7-415D732207F0}"/>
            </a:ext>
          </a:extLst>
        </xdr:cNvPr>
        <xdr:cNvSpPr/>
      </xdr:nvSpPr>
      <xdr:spPr>
        <a:xfrm>
          <a:off x="18050035" y="60961"/>
          <a:ext cx="2365110" cy="10140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Poids propre charpente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8C5F-7DB7-44E0-A543-E052B896B895}">
  <dimension ref="A1:AB63"/>
  <sheetViews>
    <sheetView tabSelected="1" workbookViewId="0">
      <selection activeCell="D17" sqref="D17"/>
    </sheetView>
  </sheetViews>
  <sheetFormatPr baseColWidth="10" defaultRowHeight="14.4" x14ac:dyDescent="0.3"/>
  <cols>
    <col min="1" max="1" width="52.5546875" bestFit="1" customWidth="1"/>
    <col min="11" max="11" width="5.21875" customWidth="1"/>
    <col min="17" max="17" width="4.5546875" customWidth="1"/>
  </cols>
  <sheetData>
    <row r="1" spans="1:27" ht="58.8" customHeight="1" x14ac:dyDescent="0.3"/>
    <row r="2" spans="1:27" x14ac:dyDescent="0.3">
      <c r="A2" t="s">
        <v>0</v>
      </c>
      <c r="B2" s="2">
        <v>6</v>
      </c>
      <c r="C2" t="s">
        <v>10</v>
      </c>
    </row>
    <row r="3" spans="1:27" x14ac:dyDescent="0.3">
      <c r="A3" t="s">
        <v>1</v>
      </c>
      <c r="B3" s="2">
        <v>0.57999999999999996</v>
      </c>
      <c r="C3" t="s">
        <v>9</v>
      </c>
      <c r="M3" s="8">
        <v>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7" t="s">
        <v>26</v>
      </c>
    </row>
    <row r="4" spans="1:27" x14ac:dyDescent="0.3">
      <c r="A4" t="s">
        <v>2</v>
      </c>
      <c r="B4" s="2">
        <f>8*0.8</f>
        <v>6.4</v>
      </c>
      <c r="C4" t="s">
        <v>11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3">
      <c r="A5" t="s">
        <v>3</v>
      </c>
      <c r="B5" s="2">
        <v>60</v>
      </c>
      <c r="C5" t="s">
        <v>12</v>
      </c>
      <c r="M5" s="3"/>
      <c r="N5" s="5" t="s">
        <v>27</v>
      </c>
      <c r="O5" s="3"/>
      <c r="P5" s="3"/>
      <c r="Q5" s="3"/>
      <c r="R5" s="3"/>
      <c r="S5" s="3"/>
      <c r="T5" s="3"/>
      <c r="U5" s="3"/>
      <c r="V5" s="3"/>
      <c r="W5" s="3"/>
      <c r="X5" s="3"/>
      <c r="Y5" s="5" t="s">
        <v>28</v>
      </c>
      <c r="Z5" s="3"/>
      <c r="AA5" s="3"/>
    </row>
    <row r="6" spans="1:27" x14ac:dyDescent="0.3">
      <c r="A6" t="s">
        <v>4</v>
      </c>
      <c r="B6" s="2">
        <v>0.36</v>
      </c>
      <c r="C6" t="s">
        <v>9</v>
      </c>
    </row>
    <row r="7" spans="1:27" x14ac:dyDescent="0.3">
      <c r="A7" t="s">
        <v>5</v>
      </c>
      <c r="B7" s="2">
        <v>6.4</v>
      </c>
      <c r="C7" t="s">
        <v>11</v>
      </c>
    </row>
    <row r="9" spans="1:27" x14ac:dyDescent="0.3">
      <c r="A9" t="s">
        <v>6</v>
      </c>
      <c r="B9" s="14">
        <f>B2/B3</f>
        <v>10.344827586206897</v>
      </c>
      <c r="C9" t="s">
        <v>11</v>
      </c>
    </row>
    <row r="10" spans="1:27" x14ac:dyDescent="0.3">
      <c r="A10" t="s">
        <v>13</v>
      </c>
      <c r="B10" s="14">
        <f>B6*B5</f>
        <v>21.599999999999998</v>
      </c>
      <c r="C10" t="s">
        <v>11</v>
      </c>
      <c r="G10" s="16" t="s">
        <v>60</v>
      </c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9"/>
    </row>
    <row r="11" spans="1:27" x14ac:dyDescent="0.3">
      <c r="G11" s="20" t="s">
        <v>61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/>
    </row>
    <row r="12" spans="1:27" x14ac:dyDescent="0.3">
      <c r="A12" t="s">
        <v>7</v>
      </c>
      <c r="B12" s="13">
        <f>B10+B9+B7+B4</f>
        <v>44.744827586206895</v>
      </c>
      <c r="C12" t="s">
        <v>11</v>
      </c>
      <c r="G12" s="20" t="s">
        <v>62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27" x14ac:dyDescent="0.3">
      <c r="G13" s="23" t="s">
        <v>63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5" spans="1:27" x14ac:dyDescent="0.3">
      <c r="A15" t="s">
        <v>25</v>
      </c>
      <c r="B15" s="2">
        <v>9</v>
      </c>
      <c r="C15" t="s">
        <v>9</v>
      </c>
    </row>
    <row r="16" spans="1:27" x14ac:dyDescent="0.3">
      <c r="J16" t="s">
        <v>43</v>
      </c>
    </row>
    <row r="18" spans="1:28" x14ac:dyDescent="0.3">
      <c r="B18" s="6" t="s">
        <v>15</v>
      </c>
      <c r="C18" s="6" t="s">
        <v>16</v>
      </c>
      <c r="J18" s="9"/>
      <c r="K18" s="9"/>
      <c r="L18" s="9"/>
      <c r="V18" s="9"/>
      <c r="W18" s="9"/>
      <c r="X18" s="9"/>
      <c r="Y18" s="9"/>
      <c r="Z18" s="9"/>
      <c r="AA18" s="9"/>
      <c r="AB18" s="9"/>
    </row>
    <row r="19" spans="1:28" x14ac:dyDescent="0.3">
      <c r="A19" s="3" t="s">
        <v>17</v>
      </c>
      <c r="B19">
        <v>225</v>
      </c>
      <c r="C19">
        <v>-250</v>
      </c>
      <c r="D19" t="s">
        <v>11</v>
      </c>
      <c r="J19" s="9"/>
      <c r="K19" s="9"/>
      <c r="L19" s="9"/>
      <c r="V19" s="9"/>
      <c r="W19" s="9"/>
      <c r="X19" s="9"/>
      <c r="Y19" s="9"/>
      <c r="Z19" s="9"/>
      <c r="AA19" s="9"/>
      <c r="AB19" s="9"/>
    </row>
    <row r="20" spans="1:28" x14ac:dyDescent="0.3">
      <c r="J20" s="9"/>
      <c r="K20" s="9"/>
      <c r="L20" s="9"/>
      <c r="M20" s="12" t="s">
        <v>41</v>
      </c>
      <c r="V20" s="9"/>
      <c r="W20" s="9"/>
      <c r="X20" s="9"/>
      <c r="Y20" s="9"/>
      <c r="Z20" s="9"/>
      <c r="AA20" s="9"/>
      <c r="AB20" s="9"/>
    </row>
    <row r="21" spans="1:28" x14ac:dyDescent="0.3">
      <c r="A21" t="s">
        <v>14</v>
      </c>
      <c r="B21">
        <f>(B19+B12)*B15*B3</f>
        <v>1408.068</v>
      </c>
      <c r="C21">
        <f>(C19+B12)*B15*B3</f>
        <v>-1071.432</v>
      </c>
      <c r="D21" t="s">
        <v>8</v>
      </c>
      <c r="J21" s="9"/>
      <c r="K21" s="10" t="s">
        <v>54</v>
      </c>
      <c r="L21" s="9"/>
      <c r="V21" s="9"/>
      <c r="W21" s="9"/>
      <c r="X21" s="9"/>
      <c r="Y21" s="9"/>
      <c r="Z21" s="9"/>
      <c r="AA21" s="9"/>
      <c r="AB21" s="9"/>
    </row>
    <row r="22" spans="1:28" x14ac:dyDescent="0.3">
      <c r="A22" t="s">
        <v>23</v>
      </c>
      <c r="B22">
        <f>B21/B15</f>
        <v>156.452</v>
      </c>
      <c r="C22">
        <f>C21/B15</f>
        <v>-119.048</v>
      </c>
      <c r="D22" t="s">
        <v>10</v>
      </c>
      <c r="J22" s="9"/>
      <c r="K22" s="10"/>
      <c r="L22" s="9"/>
      <c r="V22" s="9"/>
      <c r="W22" s="9"/>
      <c r="X22" s="9"/>
      <c r="Y22" s="9"/>
      <c r="Z22" s="9"/>
      <c r="AA22" s="9"/>
      <c r="AB22" s="9"/>
    </row>
    <row r="23" spans="1:28" x14ac:dyDescent="0.3">
      <c r="K23" s="10"/>
      <c r="V23" s="10"/>
      <c r="W23" s="10"/>
      <c r="X23" s="10"/>
      <c r="Y23" s="10"/>
      <c r="Z23" s="10"/>
      <c r="AA23" s="10"/>
      <c r="AB23" s="10"/>
    </row>
    <row r="24" spans="1:28" x14ac:dyDescent="0.3">
      <c r="A24" t="s">
        <v>29</v>
      </c>
      <c r="B24" s="2">
        <v>0.1</v>
      </c>
      <c r="C24" t="s">
        <v>9</v>
      </c>
      <c r="K24" s="10"/>
      <c r="V24" s="10"/>
      <c r="W24" s="10"/>
      <c r="X24" s="10"/>
      <c r="Y24" s="10"/>
      <c r="Z24" s="10"/>
      <c r="AA24" s="10"/>
      <c r="AB24" s="10"/>
    </row>
    <row r="25" spans="1:28" x14ac:dyDescent="0.3">
      <c r="A25" t="s">
        <v>30</v>
      </c>
      <c r="B25" s="2">
        <v>1</v>
      </c>
      <c r="C25" t="s">
        <v>9</v>
      </c>
      <c r="K25" s="10"/>
      <c r="V25" s="10"/>
      <c r="W25" s="10"/>
      <c r="X25" s="10"/>
      <c r="Y25" s="10"/>
      <c r="Z25" s="10"/>
      <c r="AA25" s="10"/>
      <c r="AB25" s="10"/>
    </row>
    <row r="26" spans="1:28" x14ac:dyDescent="0.3">
      <c r="K26" s="10"/>
      <c r="V26" s="10"/>
      <c r="W26" s="10"/>
      <c r="X26" s="10"/>
      <c r="Y26" s="10"/>
      <c r="Z26" s="10"/>
      <c r="AA26" s="10"/>
      <c r="AB26" s="10"/>
    </row>
    <row r="27" spans="1:28" x14ac:dyDescent="0.3">
      <c r="A27" t="s">
        <v>20</v>
      </c>
      <c r="B27" s="1">
        <f>B24+0.5*(B15-B25-B24)</f>
        <v>4.05</v>
      </c>
      <c r="K27" s="10"/>
      <c r="V27" s="10"/>
      <c r="W27" s="10"/>
      <c r="X27" s="10"/>
      <c r="Y27" s="10"/>
      <c r="Z27" s="10"/>
      <c r="AA27" s="10"/>
      <c r="AB27" s="10"/>
    </row>
    <row r="28" spans="1:28" x14ac:dyDescent="0.3">
      <c r="A28" t="s">
        <v>24</v>
      </c>
      <c r="B28" s="1">
        <f>((B15-B25)-B24)</f>
        <v>7.9</v>
      </c>
      <c r="K28" s="10"/>
      <c r="V28" s="10"/>
      <c r="W28" s="10"/>
      <c r="X28" s="10"/>
      <c r="Y28" s="10"/>
      <c r="Z28" s="10"/>
      <c r="AA28" s="10"/>
      <c r="AB28" s="10"/>
    </row>
    <row r="29" spans="1:28" x14ac:dyDescent="0.3">
      <c r="A29" t="s">
        <v>21</v>
      </c>
      <c r="B29" s="1">
        <f>B24</f>
        <v>0.1</v>
      </c>
      <c r="K29" s="10"/>
      <c r="V29" s="10"/>
      <c r="W29" s="10"/>
      <c r="X29" s="10"/>
      <c r="Y29" s="10"/>
      <c r="Z29" s="10"/>
      <c r="AA29" s="10"/>
      <c r="AB29" s="10"/>
    </row>
    <row r="30" spans="1:28" x14ac:dyDescent="0.3">
      <c r="A30" t="s">
        <v>22</v>
      </c>
      <c r="B30" s="1">
        <f>B15-B25</f>
        <v>8</v>
      </c>
      <c r="I30" t="s">
        <v>40</v>
      </c>
      <c r="K30" s="10"/>
      <c r="V30" s="10"/>
      <c r="W30" s="10"/>
      <c r="X30" s="10"/>
      <c r="Y30" s="10"/>
      <c r="Z30" s="10"/>
      <c r="AA30" s="10"/>
      <c r="AB30" s="10"/>
    </row>
    <row r="31" spans="1:28" x14ac:dyDescent="0.3">
      <c r="K31" s="10"/>
      <c r="V31" s="10"/>
      <c r="W31" s="10"/>
      <c r="X31" s="10"/>
      <c r="Y31" s="10"/>
      <c r="Z31" s="10"/>
      <c r="AA31" s="10"/>
      <c r="AB31" s="10"/>
    </row>
    <row r="32" spans="1:28" x14ac:dyDescent="0.3">
      <c r="A32" s="3" t="s">
        <v>18</v>
      </c>
      <c r="B32" s="13">
        <f>$B$29*$B$22+0.5*B28*$B$22</f>
        <v>633.63060000000007</v>
      </c>
      <c r="C32" s="13">
        <f>B24*C22+0.5*B28*C22</f>
        <v>-482.14440000000008</v>
      </c>
      <c r="D32" t="s">
        <v>8</v>
      </c>
      <c r="K32" s="10"/>
      <c r="V32" s="10"/>
      <c r="W32" s="10"/>
      <c r="X32" s="10"/>
      <c r="Y32" s="10"/>
      <c r="Z32" s="10"/>
      <c r="AA32" s="10"/>
      <c r="AB32" s="10"/>
    </row>
    <row r="33" spans="1:28" x14ac:dyDescent="0.3">
      <c r="A33" s="3" t="s">
        <v>19</v>
      </c>
      <c r="B33" s="13">
        <f>B25*B22+0.5*B28*B22</f>
        <v>774.43740000000003</v>
      </c>
      <c r="C33" s="13">
        <f>B25*C22+0.5*B28*C22</f>
        <v>-589.28760000000011</v>
      </c>
      <c r="D33" t="s">
        <v>8</v>
      </c>
      <c r="K33" s="10"/>
      <c r="V33" s="10"/>
      <c r="W33" s="10"/>
      <c r="X33" s="10"/>
      <c r="Y33" s="10"/>
      <c r="Z33" s="10"/>
      <c r="AA33" s="10"/>
      <c r="AB33" s="10"/>
    </row>
    <row r="34" spans="1:28" x14ac:dyDescent="0.3">
      <c r="K34" s="10"/>
      <c r="V34" s="10"/>
      <c r="W34" s="10"/>
      <c r="X34" s="10"/>
      <c r="Y34" s="10"/>
      <c r="Z34" s="10"/>
      <c r="AA34" s="10"/>
      <c r="AB34" s="10"/>
    </row>
    <row r="35" spans="1:28" x14ac:dyDescent="0.3">
      <c r="K35" s="10"/>
      <c r="V35" s="10"/>
      <c r="W35" s="10"/>
      <c r="X35" s="10"/>
      <c r="Y35" s="10"/>
      <c r="Z35" s="10"/>
      <c r="AA35" s="10"/>
      <c r="AB35" s="10"/>
    </row>
    <row r="36" spans="1:28" x14ac:dyDescent="0.3">
      <c r="A36" t="s">
        <v>31</v>
      </c>
      <c r="B36" s="2">
        <v>8</v>
      </c>
      <c r="K36" s="10"/>
      <c r="V36" s="10"/>
      <c r="W36" s="10"/>
      <c r="X36" s="10"/>
      <c r="Y36" s="10"/>
      <c r="Z36" s="10"/>
      <c r="AA36" s="10"/>
      <c r="AB36" s="10"/>
    </row>
    <row r="37" spans="1:28" x14ac:dyDescent="0.3">
      <c r="A37" t="s">
        <v>33</v>
      </c>
      <c r="B37" s="2">
        <v>45</v>
      </c>
      <c r="C37" t="s">
        <v>35</v>
      </c>
      <c r="K37" s="10"/>
      <c r="V37" s="10"/>
      <c r="W37" s="10"/>
      <c r="X37" s="10"/>
      <c r="Y37" s="10"/>
      <c r="Z37" s="10"/>
      <c r="AA37" s="10"/>
      <c r="AB37" s="10"/>
    </row>
    <row r="38" spans="1:28" x14ac:dyDescent="0.3">
      <c r="A38" t="s">
        <v>37</v>
      </c>
      <c r="B38" s="2">
        <v>0.4</v>
      </c>
      <c r="C38" t="s">
        <v>38</v>
      </c>
      <c r="K38" s="10"/>
      <c r="V38" s="10"/>
      <c r="W38" s="10"/>
      <c r="X38" s="10"/>
      <c r="Y38" s="10"/>
      <c r="Z38" s="10"/>
      <c r="AA38" s="10"/>
      <c r="AB38" s="10"/>
    </row>
    <row r="39" spans="1:28" x14ac:dyDescent="0.3">
      <c r="J39" s="9"/>
      <c r="K39" s="10"/>
      <c r="L39" s="9"/>
      <c r="V39" s="9"/>
      <c r="W39" s="9"/>
      <c r="X39" s="9"/>
      <c r="Y39" s="9"/>
      <c r="Z39" s="9"/>
      <c r="AA39" s="9"/>
      <c r="AB39" s="9"/>
    </row>
    <row r="40" spans="1:28" x14ac:dyDescent="0.3">
      <c r="A40" t="s">
        <v>34</v>
      </c>
      <c r="B40" s="1">
        <f>0.75*B36</f>
        <v>6</v>
      </c>
      <c r="J40" s="9"/>
      <c r="K40" s="10"/>
      <c r="L40" s="9"/>
      <c r="V40" s="9"/>
      <c r="W40" s="9"/>
      <c r="X40" s="9"/>
      <c r="Y40" s="9"/>
      <c r="Z40" s="9"/>
      <c r="AA40" s="9"/>
      <c r="AB40" s="9"/>
    </row>
    <row r="41" spans="1:28" x14ac:dyDescent="0.3">
      <c r="J41" s="9"/>
      <c r="K41" s="9"/>
      <c r="L41" s="9"/>
      <c r="V41" s="9" t="s">
        <v>53</v>
      </c>
      <c r="W41" s="9"/>
      <c r="X41" s="9"/>
      <c r="Y41" s="9"/>
      <c r="Z41" s="9"/>
      <c r="AA41" s="9"/>
      <c r="AB41" s="9"/>
    </row>
    <row r="42" spans="1:28" x14ac:dyDescent="0.3">
      <c r="A42" s="3" t="s">
        <v>36</v>
      </c>
      <c r="B42" s="13">
        <f>-105*B38*B40*B37/9.81</f>
        <v>-1155.9633027522934</v>
      </c>
      <c r="C42" t="s">
        <v>8</v>
      </c>
      <c r="J42" s="9"/>
      <c r="K42" s="9"/>
      <c r="L42" s="9"/>
      <c r="V42" s="9"/>
      <c r="W42" s="9"/>
      <c r="X42" s="9"/>
      <c r="Y42" s="9"/>
      <c r="Z42" s="9"/>
      <c r="AA42" s="9"/>
      <c r="AB42" s="9"/>
    </row>
    <row r="43" spans="1:28" x14ac:dyDescent="0.3">
      <c r="A43" s="3" t="s">
        <v>39</v>
      </c>
      <c r="B43" s="13">
        <f>-400*PI()*B40^2/4/9.81</f>
        <v>-1152.8780380146029</v>
      </c>
      <c r="C43" t="s">
        <v>8</v>
      </c>
      <c r="J43" s="9"/>
      <c r="K43" s="9"/>
      <c r="L43" s="9"/>
      <c r="V43" s="9"/>
      <c r="W43" s="9"/>
      <c r="X43" s="9"/>
      <c r="Y43" s="9"/>
      <c r="Z43" s="9"/>
      <c r="AA43" s="9"/>
      <c r="AB43" s="9"/>
    </row>
    <row r="44" spans="1:28" x14ac:dyDescent="0.3">
      <c r="I44" s="11"/>
      <c r="J44" s="11"/>
      <c r="K44" s="11"/>
      <c r="L44" s="11"/>
      <c r="M44" s="11"/>
      <c r="N44" s="11"/>
      <c r="O44" s="11"/>
      <c r="P44" s="11"/>
      <c r="U44" s="11"/>
      <c r="V44" s="11"/>
      <c r="W44" s="11"/>
    </row>
    <row r="45" spans="1:28" x14ac:dyDescent="0.3">
      <c r="I45" s="11"/>
      <c r="J45" s="11"/>
      <c r="K45" s="11"/>
      <c r="L45" s="11"/>
      <c r="M45" s="11"/>
      <c r="N45" s="11"/>
      <c r="O45" s="11"/>
      <c r="P45" s="11"/>
      <c r="R45" s="6" t="s">
        <v>32</v>
      </c>
      <c r="U45" s="11"/>
      <c r="V45" s="11"/>
      <c r="W45" s="11"/>
    </row>
    <row r="46" spans="1:28" x14ac:dyDescent="0.3">
      <c r="A46" t="s">
        <v>42</v>
      </c>
      <c r="B46" s="2">
        <v>90</v>
      </c>
      <c r="C46" t="s">
        <v>35</v>
      </c>
      <c r="I46" s="11"/>
      <c r="J46" s="11"/>
      <c r="K46" s="11"/>
      <c r="L46" s="11"/>
      <c r="M46" s="11"/>
      <c r="N46" s="11"/>
      <c r="O46" s="11"/>
      <c r="P46" s="11"/>
      <c r="U46" s="11"/>
      <c r="V46" s="11"/>
      <c r="W46" s="11"/>
    </row>
    <row r="47" spans="1:28" x14ac:dyDescent="0.3">
      <c r="A47" t="s">
        <v>44</v>
      </c>
      <c r="B47" s="2">
        <v>39</v>
      </c>
      <c r="C47" t="s">
        <v>35</v>
      </c>
      <c r="I47" s="11"/>
      <c r="J47" s="11"/>
      <c r="K47" s="11"/>
      <c r="L47" s="11"/>
      <c r="M47" s="11"/>
      <c r="N47" s="11"/>
      <c r="O47" s="11"/>
      <c r="P47" s="11"/>
      <c r="U47" s="11"/>
      <c r="V47" s="11"/>
      <c r="W47" s="11"/>
    </row>
    <row r="48" spans="1:28" x14ac:dyDescent="0.3">
      <c r="A48" t="s">
        <v>45</v>
      </c>
      <c r="B48" s="2">
        <v>400</v>
      </c>
      <c r="C48" t="s">
        <v>35</v>
      </c>
    </row>
    <row r="49" spans="1:22" x14ac:dyDescent="0.3">
      <c r="A49" t="s">
        <v>55</v>
      </c>
      <c r="B49" s="2">
        <v>10</v>
      </c>
      <c r="C49" t="s">
        <v>35</v>
      </c>
    </row>
    <row r="50" spans="1:22" x14ac:dyDescent="0.3">
      <c r="V50" s="12" t="s">
        <v>47</v>
      </c>
    </row>
    <row r="51" spans="1:22" x14ac:dyDescent="0.3">
      <c r="A51" t="s">
        <v>46</v>
      </c>
      <c r="B51" s="1">
        <f>B48-2*B47</f>
        <v>322</v>
      </c>
      <c r="C51" t="s">
        <v>35</v>
      </c>
    </row>
    <row r="52" spans="1:22" x14ac:dyDescent="0.3">
      <c r="A52" t="s">
        <v>50</v>
      </c>
      <c r="B52" s="1">
        <f>B51</f>
        <v>322</v>
      </c>
      <c r="C52" t="s">
        <v>35</v>
      </c>
    </row>
    <row r="54" spans="1:22" x14ac:dyDescent="0.3">
      <c r="A54" t="s">
        <v>48</v>
      </c>
      <c r="B54" s="2">
        <v>1.5</v>
      </c>
      <c r="C54" t="s">
        <v>49</v>
      </c>
    </row>
    <row r="56" spans="1:22" x14ac:dyDescent="0.3">
      <c r="A56" s="3" t="s">
        <v>51</v>
      </c>
      <c r="B56" s="13">
        <f>-B54*B49*2*B52/9.81</f>
        <v>-984.70948012232407</v>
      </c>
      <c r="C56" t="s">
        <v>52</v>
      </c>
    </row>
    <row r="59" spans="1:22" x14ac:dyDescent="0.3">
      <c r="A59" t="s">
        <v>56</v>
      </c>
      <c r="B59">
        <v>180</v>
      </c>
      <c r="C59" t="s">
        <v>35</v>
      </c>
    </row>
    <row r="60" spans="1:22" x14ac:dyDescent="0.3">
      <c r="A60" t="s">
        <v>57</v>
      </c>
      <c r="B60">
        <v>1.5</v>
      </c>
      <c r="C60" t="s">
        <v>49</v>
      </c>
    </row>
    <row r="61" spans="1:22" x14ac:dyDescent="0.3">
      <c r="A61" t="s">
        <v>58</v>
      </c>
      <c r="B61" s="15">
        <v>0.3</v>
      </c>
    </row>
    <row r="63" spans="1:22" x14ac:dyDescent="0.3">
      <c r="A63" s="3" t="s">
        <v>59</v>
      </c>
      <c r="B63" s="13">
        <f>-B61*B60*B59*B46/9.81</f>
        <v>-743.11926605504573</v>
      </c>
      <c r="C6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Hyde</dc:creator>
  <cp:lastModifiedBy>Hyde</cp:lastModifiedBy>
  <dcterms:created xsi:type="dcterms:W3CDTF">2022-10-26T21:23:31Z</dcterms:created>
  <dcterms:modified xsi:type="dcterms:W3CDTF">2022-10-29T20:35:21Z</dcterms:modified>
</cp:coreProperties>
</file>